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m-villebon.local\vb-file\DGA-Partage\Services\Pole Enfance Education\Affaires Scolaires\Délibérations\tarifs municipaux\"/>
    </mc:Choice>
  </mc:AlternateContent>
  <bookViews>
    <workbookView xWindow="-120" yWindow="-120" windowWidth="21840" windowHeight="131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B6" i="1"/>
  <c r="B11" i="1"/>
  <c r="B10" i="1"/>
  <c r="B9" i="1"/>
  <c r="B8" i="1"/>
  <c r="B7" i="1"/>
  <c r="C7" i="1"/>
  <c r="C8" i="1"/>
  <c r="C9" i="1"/>
  <c r="C10" i="1"/>
  <c r="C11" i="1"/>
  <c r="D7" i="1"/>
  <c r="D11" i="1" l="1"/>
  <c r="D10" i="1"/>
  <c r="D9" i="1"/>
  <c r="D8" i="1"/>
  <c r="E7" i="1"/>
  <c r="D6" i="1"/>
  <c r="E8" i="1" l="1"/>
  <c r="E9" i="1"/>
  <c r="E10" i="1"/>
  <c r="E11" i="1"/>
  <c r="E6" i="1"/>
</calcChain>
</file>

<file path=xl/sharedStrings.xml><?xml version="1.0" encoding="utf-8"?>
<sst xmlns="http://schemas.openxmlformats.org/spreadsheetml/2006/main" count="12" uniqueCount="12">
  <si>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</si>
  <si>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</si>
  <si>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</si>
  <si>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</si>
  <si>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</si>
  <si>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</si>
  <si>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</si>
  <si>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</si>
  <si>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</si>
  <si>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</si>
  <si>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Parcours spécifiques (renseignements auprès du Conservatoire)</t>
  </si>
  <si>
    <t>Tarifs trimestriels applicables à compter du 1er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</si>
</sst>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_-* #,##0.00\ [$€-40C]_-;\-* #,##0.00\ [$€-40C]_-;_-* &quot;-&quot;??\ [$€-40C]_-;_-@_-"/>
    <numFmt numFmtId="165" formatCode="#,##0.00\ &quot;€&quot;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5" fontId="8" fillId="2" borderId="6" xfId="1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8" fillId="2" borderId="7" xfId="1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2" fontId="3" fillId="0" borderId="0" xfId="0" applyNumberFormat="1" applyFont="1" applyProtection="1">
      <protection locked="0"/>
    </xf>
    <xf numFmtId="166" fontId="3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2" workbookViewId="0">
      <selection activeCell="B3" sqref="B3"/>
    </sheetView>
  </sheetViews>
  <sheetFormatPr baseColWidth="10" defaultColWidth="11.44140625" defaultRowHeight="13.8" x14ac:dyDescent="0.25"/>
  <cols>
    <col min="1" max="1" width="34.109375" style="3" bestFit="1" customWidth="1"/>
    <col min="2" max="2" width="17.109375" style="3" customWidth="1"/>
    <col min="3" max="3" width="17.44140625" style="3" customWidth="1"/>
    <col min="4" max="4" width="18" style="3" customWidth="1"/>
    <col min="5" max="5" width="15.44140625" style="3" customWidth="1"/>
    <col min="6" max="6" width="17.6640625" style="3" bestFit="1" customWidth="1"/>
    <col min="7" max="16384" width="11.44140625" style="3"/>
  </cols>
  <sheetData>
    <row r="1" spans="1:7" ht="98.25" customHeight="1" x14ac:dyDescent="0.45">
      <c r="A1" s="1"/>
      <c r="B1" s="2"/>
      <c r="C1" s="2"/>
      <c r="D1" s="2"/>
      <c r="E1" s="2"/>
      <c r="F1" s="2"/>
    </row>
    <row r="2" spans="1:7" ht="49.5" customHeight="1" x14ac:dyDescent="0.25">
      <c r="A2" s="4" t="s">
        <v>11</v>
      </c>
      <c r="B2" s="2"/>
      <c r="C2" s="2"/>
      <c r="D2" s="2"/>
      <c r="E2" s="2"/>
      <c r="F2" s="2"/>
    </row>
    <row r="3" spans="1:7" s="8" customFormat="1" ht="29.25" customHeight="1" x14ac:dyDescent="0.3">
      <c r="A3" s="5" t="s">
        <v>4</v>
      </c>
      <c r="B3" s="6">
        <v>1000</v>
      </c>
      <c r="C3" s="7"/>
      <c r="D3" s="7"/>
      <c r="E3" s="7"/>
      <c r="F3" s="7"/>
    </row>
    <row r="4" spans="1:7" ht="14.4" thickBot="1" x14ac:dyDescent="0.3">
      <c r="A4" s="2"/>
      <c r="B4" s="2"/>
      <c r="C4" s="2"/>
      <c r="D4" s="2"/>
      <c r="E4" s="2"/>
      <c r="F4" s="2"/>
    </row>
    <row r="5" spans="1:7" ht="14.4" thickBot="1" x14ac:dyDescent="0.3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7" ht="46.5" customHeight="1" x14ac:dyDescent="0.25">
      <c r="A6" s="13" t="s">
        <v>5</v>
      </c>
      <c r="B6" s="14">
        <f>250*0.11487</f>
        <v>28.717500000000001</v>
      </c>
      <c r="C6" s="15">
        <f>1550*0.14059</f>
        <v>217.91449999999998</v>
      </c>
      <c r="D6" s="16">
        <f>IF($B$3&lt;=850,0.11487,IF($B$3&lt;=1250,0.13088,IF($B$3&gt;=1250.01,0.14059)))</f>
        <v>0.13088</v>
      </c>
      <c r="E6" s="17">
        <f t="shared" ref="E6:E11" si="0">IF($B$3*D6&lt;B6,B6,IF($B$3*D6&gt;=C6,C6,$B$3*D6))</f>
        <v>130.88</v>
      </c>
      <c r="F6" s="2"/>
      <c r="G6" s="25"/>
    </row>
    <row r="7" spans="1:7" x14ac:dyDescent="0.25">
      <c r="A7" s="18" t="s">
        <v>6</v>
      </c>
      <c r="B7" s="14">
        <f>250*0.03832</f>
        <v>9.58</v>
      </c>
      <c r="C7" s="15">
        <f>0.0469*1550</f>
        <v>72.694999999999993</v>
      </c>
      <c r="D7" s="26">
        <f>IF($B$3&lt;=850,0.03832,IF($B$3&lt;=1250,0.04359,IF($B$3&gt;=1250.01,0.0469)))</f>
        <v>4.3589999999999997E-2</v>
      </c>
      <c r="E7" s="17">
        <f t="shared" si="0"/>
        <v>43.589999999999996</v>
      </c>
      <c r="F7" s="2"/>
      <c r="G7" s="25"/>
    </row>
    <row r="8" spans="1:7" x14ac:dyDescent="0.25">
      <c r="A8" s="18" t="s">
        <v>7</v>
      </c>
      <c r="B8" s="14">
        <f>250*0.03832</f>
        <v>9.58</v>
      </c>
      <c r="C8" s="15">
        <f>0.0469*1550</f>
        <v>72.694999999999993</v>
      </c>
      <c r="D8" s="26">
        <f>IF($B$3&lt;=850,0.03832,IF($B$3&lt;=1250,0.04359,IF($B$3&gt;=1250.01,0.0469)))</f>
        <v>4.3589999999999997E-2</v>
      </c>
      <c r="E8" s="17">
        <f t="shared" si="0"/>
        <v>43.589999999999996</v>
      </c>
      <c r="F8" s="2"/>
      <c r="G8" s="25"/>
    </row>
    <row r="9" spans="1:7" x14ac:dyDescent="0.25">
      <c r="A9" s="18" t="s">
        <v>8</v>
      </c>
      <c r="B9" s="14">
        <f>250*0.05744</f>
        <v>14.36</v>
      </c>
      <c r="C9" s="15">
        <f>0.07035*1550</f>
        <v>109.04249999999999</v>
      </c>
      <c r="D9" s="16">
        <f>IF($B$3&lt;=850,0.05744,IF($B$3&lt;=1250,0.06549,IF($B$3&gt;=1250.01,0.07035)))</f>
        <v>6.5490000000000007E-2</v>
      </c>
      <c r="E9" s="17">
        <f t="shared" si="0"/>
        <v>65.490000000000009</v>
      </c>
      <c r="F9" s="2"/>
      <c r="G9" s="25"/>
    </row>
    <row r="10" spans="1:7" x14ac:dyDescent="0.25">
      <c r="A10" s="18" t="s">
        <v>9</v>
      </c>
      <c r="B10" s="14">
        <f t="shared" ref="B10:B11" si="1">250*0.05744</f>
        <v>14.36</v>
      </c>
      <c r="C10" s="15">
        <f t="shared" ref="C10:C11" si="2">0.07035*1550</f>
        <v>109.04249999999999</v>
      </c>
      <c r="D10" s="16">
        <f>IF($B$3&lt;=850,0.05744,IF($B$3&lt;=1250,0.06549,IF($B$3&gt;=1250.01,0.07035)))</f>
        <v>6.5490000000000007E-2</v>
      </c>
      <c r="E10" s="17">
        <f t="shared" si="0"/>
        <v>65.490000000000009</v>
      </c>
      <c r="F10" s="2"/>
      <c r="G10" s="25"/>
    </row>
    <row r="11" spans="1:7" ht="42" thickBot="1" x14ac:dyDescent="0.3">
      <c r="A11" s="19" t="s">
        <v>10</v>
      </c>
      <c r="B11" s="14">
        <f t="shared" si="1"/>
        <v>14.36</v>
      </c>
      <c r="C11" s="15">
        <f t="shared" si="2"/>
        <v>109.04249999999999</v>
      </c>
      <c r="D11" s="16">
        <f>IF($B$3&lt;=850,0.05744,IF($B$3&lt;=1250,0.06549,IF($B$3&gt;=1250.01,0.07035)))</f>
        <v>6.5490000000000007E-2</v>
      </c>
      <c r="E11" s="20">
        <f t="shared" si="0"/>
        <v>65.490000000000009</v>
      </c>
      <c r="F11" s="2"/>
      <c r="G11" s="25"/>
    </row>
    <row r="12" spans="1:7" x14ac:dyDescent="0.25">
      <c r="A12" s="9"/>
      <c r="B12" s="21"/>
      <c r="C12" s="21"/>
      <c r="D12" s="21"/>
      <c r="E12" s="22"/>
      <c r="F12" s="2"/>
    </row>
    <row r="13" spans="1:7" x14ac:dyDescent="0.25">
      <c r="A13" s="23"/>
      <c r="B13" s="24"/>
      <c r="C13" s="2"/>
      <c r="D13" s="2"/>
      <c r="E13" s="2"/>
      <c r="F13" s="2"/>
    </row>
    <row r="14" spans="1:7" x14ac:dyDescent="0.25">
      <c r="A14" s="2"/>
      <c r="B14" s="2"/>
      <c r="C14" s="2"/>
      <c r="D14" s="2"/>
      <c r="E14" s="2"/>
      <c r="F14" s="2"/>
    </row>
  </sheetData>
  <sheetProtection algorithmName="SHA-512" hashValue="rDYumSkzq6nSE4EIhoNRbdCGLUs9riKXrRsoNy3VFLiLQa6xytqsGDIgw/c2e1in3CnpBmo/babVNWDV2ONwkw==" saltValue="LOU99AJ+k7pSR6LgI5n6L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2021-02-04T14:27:10Z</dcterms:modified>
</cp:coreProperties>
</file>