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m-villebon.local\partages\Pôle Enfance Education\Affaires Scolaires\Délibérations\tarifs municipaux\2022\"/>
    </mc:Choice>
  </mc:AlternateContent>
  <bookViews>
    <workbookView xWindow="0" yWindow="0" windowWidth="23040" windowHeight="90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D12" i="1"/>
  <c r="C12" i="1"/>
  <c r="B12" i="1"/>
  <c r="C11" i="1"/>
  <c r="C10" i="1"/>
  <c r="C9" i="1"/>
  <c r="C8" i="1"/>
  <c r="C7" i="1"/>
  <c r="C6" i="1"/>
  <c r="E12" i="1" l="1"/>
  <c r="D11" i="1"/>
  <c r="B11" i="1"/>
  <c r="D10" i="1"/>
  <c r="B10" i="1"/>
  <c r="D9" i="1"/>
  <c r="B9" i="1"/>
  <c r="D8" i="1"/>
  <c r="B8" i="1"/>
  <c r="D7" i="1"/>
  <c r="B7" i="1"/>
  <c r="D6" i="1"/>
  <c r="B6" i="1"/>
  <c r="E6" i="1" l="1"/>
  <c r="E7" i="1"/>
  <c r="E8" i="1" l="1"/>
  <c r="E9" i="1"/>
  <c r="E10" i="1"/>
  <c r="E11" i="1"/>
</calcChain>
</file>

<file path=xl/sharedStrings.xml><?xml version="1.0" encoding="utf-8"?>
<sst xmlns="http://schemas.openxmlformats.org/spreadsheetml/2006/main" count="15" uniqueCount="15">
  <si>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</si>
  <si>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</si>
  <si>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</si>
  <si>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</si>
  <si>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</si>
  <si>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</si>
  <si>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</si>
  <si>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</si>
  <si>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</si>
  <si>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</si>
  <si>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* renseignements auprès du Conservatoire</t>
  </si>
  <si>
    <t>Tarifs trimestriels applicables à compter du 1er juillet 2022</t>
  </si>
  <si>
    <t>Parcours ados, adultes *
(sans formation musicale)
Usager participant à l'OSV ou Villebon Music Band</t>
  </si>
  <si>
    <t>Parcours adapté *
(handicap, personnalisé sous contrat, accès à l'autonomie)</t>
  </si>
  <si>
    <t>Location d'instrument (tarif 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</si>
</sst>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2" fontId="3" fillId="0" borderId="0" xfId="0" applyNumberFormat="1" applyFont="1" applyProtection="1">
      <protection locked="0"/>
    </xf>
    <xf numFmtId="165" fontId="3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2" workbookViewId="0">
      <selection activeCell="B3" sqref="B3"/>
    </sheetView>
  </sheetViews>
  <sheetFormatPr baseColWidth="10" defaultColWidth="11.42578125" defaultRowHeight="16.5" x14ac:dyDescent="0.3"/>
  <cols>
    <col min="1" max="1" width="34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7" ht="98.25" customHeight="1" x14ac:dyDescent="0.4">
      <c r="A1" s="1"/>
      <c r="B1" s="2"/>
      <c r="C1" s="2"/>
      <c r="D1" s="2"/>
      <c r="E1" s="2"/>
      <c r="F1" s="2"/>
    </row>
    <row r="2" spans="1:7" ht="49.5" customHeight="1" x14ac:dyDescent="0.3">
      <c r="A2" s="4" t="s">
        <v>11</v>
      </c>
      <c r="B2" s="2"/>
      <c r="C2" s="2"/>
      <c r="D2" s="2"/>
      <c r="E2" s="2"/>
      <c r="F2" s="2"/>
    </row>
    <row r="3" spans="1:7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7" ht="17.25" thickBot="1" x14ac:dyDescent="0.35">
      <c r="A4" s="2"/>
      <c r="B4" s="2"/>
      <c r="C4" s="2"/>
      <c r="D4" s="2"/>
      <c r="E4" s="2"/>
      <c r="F4" s="2"/>
    </row>
    <row r="5" spans="1:7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7" ht="46.5" customHeight="1" x14ac:dyDescent="0.3">
      <c r="A6" s="13" t="s">
        <v>5</v>
      </c>
      <c r="B6" s="14">
        <f>250*0.11533</f>
        <v>28.8325</v>
      </c>
      <c r="C6" s="15">
        <f>1650*0.14116</f>
        <v>232.91400000000002</v>
      </c>
      <c r="D6" s="16">
        <f>IF($B$3&lt;=850,0.11533,IF($B$3&lt;=1250,0.13141,IF($B$3&gt;=1250.01,0.14116)))</f>
        <v>0.13141</v>
      </c>
      <c r="E6" s="17">
        <f>IF($B$3*D6&lt;B6,B6,IF($B$3*D6&gt;=C6,C6,$B$3*D6))</f>
        <v>131.41</v>
      </c>
      <c r="F6" s="2"/>
      <c r="G6" s="23"/>
    </row>
    <row r="7" spans="1:7" x14ac:dyDescent="0.3">
      <c r="A7" s="18" t="s">
        <v>6</v>
      </c>
      <c r="B7" s="14">
        <f>250*0.03848</f>
        <v>9.6199999999999992</v>
      </c>
      <c r="C7" s="15">
        <f>0.04709*1650</f>
        <v>77.698499999999996</v>
      </c>
      <c r="D7" s="24">
        <f>IF($B$3&lt;=850,0.03848,IF($B$3&lt;=1250,0.04377,IF($B$3&gt;=1250.01,0.04709)))</f>
        <v>4.3770000000000003E-2</v>
      </c>
      <c r="E7" s="17">
        <f t="shared" ref="E7:E11" si="0">IF($B$3*D7&lt;B7,B7,IF($B$3*D7&gt;=C7,C7,$B$3*D7))</f>
        <v>43.77</v>
      </c>
      <c r="F7" s="2"/>
      <c r="G7" s="23"/>
    </row>
    <row r="8" spans="1:7" x14ac:dyDescent="0.3">
      <c r="A8" s="18" t="s">
        <v>7</v>
      </c>
      <c r="B8" s="14">
        <f>250*0.03848</f>
        <v>9.6199999999999992</v>
      </c>
      <c r="C8" s="15">
        <f>0.04709*1650</f>
        <v>77.698499999999996</v>
      </c>
      <c r="D8" s="24">
        <f>IF($B$3&lt;=850,0.03848,IF($B$3&lt;=1250,0.04377,IF($B$3&gt;=1250.01,0.04709)))</f>
        <v>4.3770000000000003E-2</v>
      </c>
      <c r="E8" s="17">
        <f t="shared" si="0"/>
        <v>43.77</v>
      </c>
      <c r="F8" s="2"/>
      <c r="G8" s="23"/>
    </row>
    <row r="9" spans="1:7" x14ac:dyDescent="0.3">
      <c r="A9" s="18" t="s">
        <v>8</v>
      </c>
      <c r="B9" s="14">
        <f>250*0.05767</f>
        <v>14.4175</v>
      </c>
      <c r="C9" s="15">
        <f>0.07063*1650</f>
        <v>116.5395</v>
      </c>
      <c r="D9" s="16">
        <f>IF($B$3&lt;=850,0.05767,IF($B$3&lt;=1250,0.06576,IF($B$3&gt;=1250.01,0.07063)))</f>
        <v>6.5759999999999999E-2</v>
      </c>
      <c r="E9" s="17">
        <f t="shared" si="0"/>
        <v>65.760000000000005</v>
      </c>
      <c r="F9" s="2"/>
      <c r="G9" s="23"/>
    </row>
    <row r="10" spans="1:7" x14ac:dyDescent="0.3">
      <c r="A10" s="18" t="s">
        <v>9</v>
      </c>
      <c r="B10" s="14">
        <f>250*0.05767</f>
        <v>14.4175</v>
      </c>
      <c r="C10" s="15">
        <f>0.07063*1650</f>
        <v>116.5395</v>
      </c>
      <c r="D10" s="16">
        <f>IF($B$3&lt;=850,0.05767,IF($B$3&lt;=1250,0.06576,IF($B$3&gt;=1250.01,0.07063)))</f>
        <v>6.5759999999999999E-2</v>
      </c>
      <c r="E10" s="17">
        <f t="shared" si="0"/>
        <v>65.760000000000005</v>
      </c>
      <c r="F10" s="2"/>
      <c r="G10" s="23"/>
    </row>
    <row r="11" spans="1:7" ht="43.5" thickBot="1" x14ac:dyDescent="0.35">
      <c r="A11" s="19" t="s">
        <v>13</v>
      </c>
      <c r="B11" s="14">
        <f>250*0.05767</f>
        <v>14.4175</v>
      </c>
      <c r="C11" s="15">
        <f>0.07063*1650</f>
        <v>116.5395</v>
      </c>
      <c r="D11" s="16">
        <f>IF($B$3&lt;=850,0.05767,IF($B$3&lt;=1250,0.06576,IF($B$3&gt;=1250.01,0.07063)))</f>
        <v>6.5759999999999999E-2</v>
      </c>
      <c r="E11" s="20">
        <f t="shared" si="0"/>
        <v>65.760000000000005</v>
      </c>
      <c r="F11" s="2"/>
      <c r="G11" s="23"/>
    </row>
    <row r="12" spans="1:7" ht="57.75" thickBot="1" x14ac:dyDescent="0.35">
      <c r="A12" s="19" t="s">
        <v>12</v>
      </c>
      <c r="B12" s="14">
        <f>250*0.07612</f>
        <v>19.029999999999998</v>
      </c>
      <c r="C12" s="15">
        <f>0.09316*1650</f>
        <v>153.714</v>
      </c>
      <c r="D12" s="16">
        <f>IF($B$3&lt;=850,0.07612,IF($B$3&lt;=1250,0.08673,IF($B$3&gt;=1250.01,0.09316)))</f>
        <v>8.6730000000000002E-2</v>
      </c>
      <c r="E12" s="20">
        <f t="shared" ref="E12" si="1">IF($B$3*D12&lt;B12,B12,IF($B$3*D12&gt;=C12,C12,$B$3*D12))</f>
        <v>86.73</v>
      </c>
      <c r="F12" s="2"/>
    </row>
    <row r="13" spans="1:7" ht="29.25" thickBot="1" x14ac:dyDescent="0.35">
      <c r="A13" s="19" t="s">
        <v>14</v>
      </c>
      <c r="B13" s="14">
        <f>250*0.06</f>
        <v>15</v>
      </c>
      <c r="C13" s="15">
        <f>0.06*1650</f>
        <v>99</v>
      </c>
      <c r="D13" s="16">
        <f>0.06</f>
        <v>0.06</v>
      </c>
      <c r="E13" s="20">
        <f>IF($B$3*D13&lt;B13,B13,IF($B$3*D13&gt;=C13,C13,$B$3*D13))</f>
        <v>60</v>
      </c>
      <c r="F13" s="2"/>
    </row>
    <row r="14" spans="1:7" x14ac:dyDescent="0.3">
      <c r="A14" s="21" t="s">
        <v>10</v>
      </c>
      <c r="B14" s="22"/>
      <c r="C14" s="2"/>
      <c r="D14" s="2"/>
      <c r="E14" s="2"/>
      <c r="F14" s="2"/>
    </row>
    <row r="15" spans="1:7" x14ac:dyDescent="0.3">
      <c r="A15" s="2"/>
      <c r="B15" s="2"/>
      <c r="C15" s="2"/>
      <c r="D15" s="2"/>
      <c r="E15" s="2"/>
    </row>
  </sheetData>
  <sheetProtection algorithmName="SHA-512" hashValue="VgwooHfU/cX/RYcjMIVbiAZQJDnc5VLD1OGX9NhkGHvGmRO6GkeIyqwHrMPVAi8UrmF9TWQ4NKV1pMK07HAjwQ==" saltValue="oaVuF/h++P1BKAPa+oo5M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2022-07-20T19:53:02Z</dcterms:modified>
</cp:coreProperties>
</file>